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D:\Users\Пользователь\Desktop\"/>
    </mc:Choice>
  </mc:AlternateContent>
  <xr:revisionPtr revIDLastSave="0" documentId="13_ncr:1_{739D7F33-523F-4FB4-9230-CE63D314F97C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общий психолог" sheetId="2" r:id="rId1"/>
  </sheets>
  <definedNames>
    <definedName name="kol_vo_detey">#REF!</definedName>
  </definedNames>
  <calcPr calcId="191029"/>
  <extLst>
    <ext uri="GoogleSheetsCustomDataVersion2">
      <go:sheetsCustomData xmlns:go="http://customooxmlschemas.google.com/" r:id="rId6" roundtripDataChecksum="rNS+4zlDaPYqN/zQvc5Tygi2nLVIzQ7hejTw99zX3cI="/>
    </ext>
  </extLst>
</workbook>
</file>

<file path=xl/calcChain.xml><?xml version="1.0" encoding="utf-8"?>
<calcChain xmlns="http://schemas.openxmlformats.org/spreadsheetml/2006/main">
  <c r="F23" i="2" l="1"/>
  <c r="F22" i="2"/>
  <c r="F21" i="2"/>
  <c r="E20" i="2"/>
  <c r="F20" i="2" s="1"/>
  <c r="D12" i="2"/>
  <c r="F19" i="2" s="1"/>
  <c r="F11" i="2"/>
  <c r="F10" i="2"/>
  <c r="F9" i="2"/>
  <c r="F8" i="2"/>
  <c r="F7" i="2"/>
  <c r="F6" i="2"/>
  <c r="F5" i="2"/>
  <c r="F4" i="2"/>
  <c r="F3" i="2"/>
  <c r="F12" i="2" l="1"/>
  <c r="F18" i="2"/>
  <c r="F24" i="2" l="1"/>
  <c r="F25" i="2" s="1"/>
</calcChain>
</file>

<file path=xl/sharedStrings.xml><?xml version="1.0" encoding="utf-8"?>
<sst xmlns="http://schemas.openxmlformats.org/spreadsheetml/2006/main" count="52" uniqueCount="33">
  <si>
    <t>Нужно психологов</t>
  </si>
  <si>
    <t>-</t>
  </si>
  <si>
    <t>Вид работы</t>
  </si>
  <si>
    <t>Кол-во зданий</t>
  </si>
  <si>
    <t>Кол-во детей</t>
  </si>
  <si>
    <t>Кол-во классов/групп</t>
  </si>
  <si>
    <t>Групповое занятие (СПТ)</t>
  </si>
  <si>
    <t>Групповое занятие (9 классы) - ГИА</t>
  </si>
  <si>
    <t>Групповое занятие (11 классы) - ГИА</t>
  </si>
  <si>
    <t>Групповое занятие (1 классы) - адаптация</t>
  </si>
  <si>
    <t>Групповое занятие (5 классы) - адаптация</t>
  </si>
  <si>
    <t>Групповое занятие (7 классы) - адаптация</t>
  </si>
  <si>
    <t>Групповое занятие (10 классы) - адаптация</t>
  </si>
  <si>
    <t>Групповые занятия (классы с СП-отказниками)</t>
  </si>
  <si>
    <t>Консультации детей с СП ("отказники")</t>
  </si>
  <si>
    <t>Консультации детей группы риска</t>
  </si>
  <si>
    <t>травля</t>
  </si>
  <si>
    <t>резкое изменение поведения</t>
  </si>
  <si>
    <t>"СДВГ"</t>
  </si>
  <si>
    <t>"подозрение на ОВЗ"</t>
  </si>
  <si>
    <t>высочайшая тревожность перед ГИА</t>
  </si>
  <si>
    <t>ухудшение СП</t>
  </si>
  <si>
    <t>Консультации педагогов по детям группы риска</t>
  </si>
  <si>
    <t>Консультации родителей детей группы риска</t>
  </si>
  <si>
    <t>Консультации классных руководителей классов с высоким риском СПТ</t>
  </si>
  <si>
    <t>Консультации классных руководителей по результатам социометрии (2-11 классы)</t>
  </si>
  <si>
    <t>Лектории для педагогов</t>
  </si>
  <si>
    <t xml:space="preserve">Лектории для родителей </t>
  </si>
  <si>
    <t>Итого на все виды работ:</t>
  </si>
  <si>
    <t>Итого на все виды работ с учетом кол-ва зданий:</t>
  </si>
  <si>
    <t xml:space="preserve">Правила расчета: </t>
  </si>
  <si>
    <t>10% детей от контингента школы нуждаются в консультировании</t>
  </si>
  <si>
    <t>Контингент школы без ДОО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</si>
</sst>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\.mmm"/>
    <numFmt numFmtId="165" formatCode="0.000"/>
  </numFmts>
  <fonts count="9" x14ac:knownFonts="1">
    <font>
      <sz val="11"/>
      <color rgb="FF000000"/>
      <name val="Calibri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C5E0B3"/>
        <bgColor rgb="FFC5E0B3"/>
      </patternFill>
    </fill>
    <fill>
      <patternFill patternType="solid">
        <fgColor rgb="FFD0E0E3"/>
        <bgColor rgb="FFD0E0E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>
      <alignment vertical="center"/>
    </xf>
    <xf numFmtId="0" fontId="2" fillId="0" borderId="0" xfId="0" applyFont="1" applyAlignment="1"/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5" borderId="5" xfId="0" applyFont="1" applyFill="1" applyBorder="1" applyAlignment="1">
      <alignment horizontal="center" wrapText="1"/>
    </xf>
    <xf numFmtId="0" fontId="2" fillId="5" borderId="5" xfId="0" applyFont="1" applyFill="1" applyBorder="1" applyAlignment="1"/>
    <xf numFmtId="0" fontId="1" fillId="5" borderId="1" xfId="0" applyFont="1" applyFill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2" fillId="2" borderId="4" xfId="0" applyFont="1" applyFill="1" applyBorder="1" applyAlignment="1"/>
    <xf numFmtId="0" fontId="8" fillId="6" borderId="11" xfId="0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center" wrapText="1"/>
    </xf>
    <xf numFmtId="165" fontId="1" fillId="0" borderId="4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2" fillId="4" borderId="9" xfId="0" applyFont="1" applyFill="1" applyBorder="1" applyAlignment="1"/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" fillId="0" borderId="6" xfId="0" applyFont="1" applyBorder="1" applyAlignment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3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4" borderId="9" xfId="0" applyFont="1" applyFill="1" applyBorder="1" applyAlignment="1">
      <alignment wrapText="1"/>
    </xf>
    <xf numFmtId="0" fontId="1" fillId="6" borderId="10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164" fontId="1" fillId="6" borderId="9" xfId="0" applyNumberFormat="1" applyFont="1" applyFill="1" applyBorder="1" applyAlignment="1">
      <alignment horizontal="left" wrapText="1"/>
    </xf>
    <xf numFmtId="164" fontId="1" fillId="6" borderId="5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8" zoomScaleNormal="78" workbookViewId="0">
      <selection activeCell="J12" sqref="J12"/>
    </sheetView>
  </sheetViews>
  <sheetFormatPr defaultColWidth="14.44140625" defaultRowHeight="15" customHeight="1" x14ac:dyDescent="0.3"/>
  <cols>
    <col min="1" max="1" width="47.6640625" customWidth="1"/>
    <col min="2" max="2" width="33.21875" customWidth="1"/>
    <col min="3" max="4" width="14.33203125" customWidth="1"/>
    <col min="5" max="5" width="16.6640625" customWidth="1"/>
    <col min="6" max="6" width="15.21875" customWidth="1"/>
    <col min="7" max="26" width="8.88671875" customWidth="1"/>
  </cols>
  <sheetData>
    <row r="1" spans="1:26" ht="14.4" x14ac:dyDescent="0.3">
      <c r="A1" s="13" t="s">
        <v>32</v>
      </c>
      <c r="B1" s="16">
        <v>5000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.75" customHeight="1" x14ac:dyDescent="0.3">
      <c r="A2" s="12" t="s">
        <v>2</v>
      </c>
      <c r="B2" s="15"/>
      <c r="C2" s="2" t="s">
        <v>3</v>
      </c>
      <c r="D2" s="2" t="s">
        <v>4</v>
      </c>
      <c r="E2" s="2" t="s">
        <v>5</v>
      </c>
      <c r="F2" s="3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20" t="s">
        <v>6</v>
      </c>
      <c r="B3" s="21"/>
      <c r="C3" s="26">
        <v>5</v>
      </c>
      <c r="D3" s="8" t="s">
        <v>1</v>
      </c>
      <c r="E3" s="14">
        <v>10</v>
      </c>
      <c r="F3" s="11">
        <f>E3*5*45/34/60/20</f>
        <v>5.5147058823529403E-2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20" t="s">
        <v>7</v>
      </c>
      <c r="B4" s="21"/>
      <c r="C4" s="27"/>
      <c r="D4" s="8" t="s">
        <v>1</v>
      </c>
      <c r="E4" s="14">
        <v>5</v>
      </c>
      <c r="F4" s="11">
        <f>3*45*E4/60/34/20</f>
        <v>1.6544117647058824E-2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20" t="s">
        <v>8</v>
      </c>
      <c r="B5" s="21"/>
      <c r="C5" s="27"/>
      <c r="D5" s="8" t="s">
        <v>1</v>
      </c>
      <c r="E5" s="14">
        <v>6</v>
      </c>
      <c r="F5" s="11">
        <f>1*45*E5/60/34/20</f>
        <v>6.6176470588235293E-3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20" t="s">
        <v>9</v>
      </c>
      <c r="B6" s="21"/>
      <c r="C6" s="27"/>
      <c r="D6" s="8" t="s">
        <v>1</v>
      </c>
      <c r="E6" s="14">
        <v>7</v>
      </c>
      <c r="F6" s="11">
        <f>2*45*E6/60/34/20</f>
        <v>1.5441176470588236E-2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20" t="s">
        <v>10</v>
      </c>
      <c r="B7" s="21"/>
      <c r="C7" s="27"/>
      <c r="D7" s="8" t="s">
        <v>1</v>
      </c>
      <c r="E7" s="14">
        <v>8</v>
      </c>
      <c r="F7" s="11">
        <f t="shared" ref="F7:F8" si="0">3*45*E7/60/34/20</f>
        <v>2.6470588235294117E-2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3">
      <c r="A8" s="20" t="s">
        <v>11</v>
      </c>
      <c r="B8" s="21"/>
      <c r="C8" s="27"/>
      <c r="D8" s="8" t="s">
        <v>1</v>
      </c>
      <c r="E8" s="14">
        <v>9</v>
      </c>
      <c r="F8" s="11">
        <f t="shared" si="0"/>
        <v>2.9779411764705881E-2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3">
      <c r="A9" s="20" t="s">
        <v>12</v>
      </c>
      <c r="B9" s="21"/>
      <c r="C9" s="27"/>
      <c r="D9" s="8" t="s">
        <v>1</v>
      </c>
      <c r="E9" s="14">
        <v>10</v>
      </c>
      <c r="F9" s="11">
        <f>2*45*E9/60/34/20</f>
        <v>2.2058823529411763E-2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9.25" customHeight="1" x14ac:dyDescent="0.3">
      <c r="A10" s="36" t="s">
        <v>13</v>
      </c>
      <c r="B10" s="37"/>
      <c r="C10" s="27"/>
      <c r="D10" s="8" t="s">
        <v>1</v>
      </c>
      <c r="E10" s="14">
        <v>1</v>
      </c>
      <c r="F10" s="11">
        <f>E10*5*45/34/60/20</f>
        <v>5.5147058823529407E-3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3">
      <c r="A11" s="36" t="s">
        <v>14</v>
      </c>
      <c r="B11" s="37"/>
      <c r="C11" s="27"/>
      <c r="D11" s="14">
        <v>0</v>
      </c>
      <c r="E11" s="8" t="s">
        <v>1</v>
      </c>
      <c r="F11" s="11">
        <f>8*45*D11/60/34/20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3">
      <c r="A12" s="29" t="s">
        <v>15</v>
      </c>
      <c r="B12" s="4" t="s">
        <v>16</v>
      </c>
      <c r="C12" s="27"/>
      <c r="D12" s="32">
        <f>B1*0.1</f>
        <v>500</v>
      </c>
      <c r="E12" s="8" t="s">
        <v>1</v>
      </c>
      <c r="F12" s="17">
        <f>D12*5*45/60/34/20</f>
        <v>2.7573529411764706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3">
      <c r="A13" s="30"/>
      <c r="B13" s="4" t="s">
        <v>17</v>
      </c>
      <c r="C13" s="27"/>
      <c r="D13" s="33"/>
      <c r="E13" s="8" t="s">
        <v>1</v>
      </c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30"/>
      <c r="B14" s="4" t="s">
        <v>18</v>
      </c>
      <c r="C14" s="27"/>
      <c r="D14" s="33"/>
      <c r="E14" s="8" t="s">
        <v>1</v>
      </c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30"/>
      <c r="B15" s="4" t="s">
        <v>19</v>
      </c>
      <c r="C15" s="27"/>
      <c r="D15" s="33"/>
      <c r="E15" s="8" t="s">
        <v>1</v>
      </c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30"/>
      <c r="B16" s="4" t="s">
        <v>20</v>
      </c>
      <c r="C16" s="27"/>
      <c r="D16" s="33"/>
      <c r="E16" s="8" t="s">
        <v>1</v>
      </c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31"/>
      <c r="B17" s="4" t="s">
        <v>21</v>
      </c>
      <c r="C17" s="27"/>
      <c r="D17" s="33"/>
      <c r="E17" s="9"/>
      <c r="F17" s="1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2" customHeight="1" x14ac:dyDescent="0.3">
      <c r="A18" s="20" t="s">
        <v>22</v>
      </c>
      <c r="B18" s="21"/>
      <c r="C18" s="27"/>
      <c r="D18" s="33"/>
      <c r="E18" s="8" t="s">
        <v>1</v>
      </c>
      <c r="F18" s="11">
        <f>D12*30*2/60/34/20</f>
        <v>0.73529411764705876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20" t="s">
        <v>23</v>
      </c>
      <c r="B19" s="21"/>
      <c r="C19" s="27"/>
      <c r="D19" s="34"/>
      <c r="E19" s="8" t="s">
        <v>1</v>
      </c>
      <c r="F19" s="11">
        <f>D12*30*2/60/34/20</f>
        <v>0.73529411764705876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1.2" customHeight="1" x14ac:dyDescent="0.3">
      <c r="A20" s="38" t="s">
        <v>24</v>
      </c>
      <c r="B20" s="39"/>
      <c r="C20" s="27"/>
      <c r="D20" s="10" t="s">
        <v>1</v>
      </c>
      <c r="E20" s="5">
        <f>E3</f>
        <v>10</v>
      </c>
      <c r="F20" s="11">
        <f>E20*45/60/34/20*2</f>
        <v>2.2058823529411763E-2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22" t="s">
        <v>25</v>
      </c>
      <c r="B21" s="21"/>
      <c r="C21" s="27"/>
      <c r="D21" s="10" t="s">
        <v>1</v>
      </c>
      <c r="E21" s="14">
        <v>50</v>
      </c>
      <c r="F21" s="11">
        <f>E21*45/60/34/20</f>
        <v>5.5147058823529417E-2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20" t="s">
        <v>26</v>
      </c>
      <c r="B22" s="21"/>
      <c r="C22" s="27"/>
      <c r="D22" s="10" t="s">
        <v>1</v>
      </c>
      <c r="E22" s="5">
        <v>4</v>
      </c>
      <c r="F22" s="11">
        <f>E22*C3/34*2/20</f>
        <v>5.8823529411764705E-2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20" t="s">
        <v>27</v>
      </c>
      <c r="B23" s="21"/>
      <c r="C23" s="28"/>
      <c r="D23" s="10" t="s">
        <v>1</v>
      </c>
      <c r="E23" s="5">
        <v>5</v>
      </c>
      <c r="F23" s="11">
        <f>E23*2/34/20</f>
        <v>1.4705882352941176E-2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35" t="s">
        <v>28</v>
      </c>
      <c r="B24" s="24"/>
      <c r="C24" s="24"/>
      <c r="D24" s="24"/>
      <c r="E24" s="25"/>
      <c r="F24" s="6">
        <f>ROUND(SUM(F3:F23),1)</f>
        <v>4.5999999999999996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23" t="s">
        <v>29</v>
      </c>
      <c r="B25" s="24"/>
      <c r="C25" s="24"/>
      <c r="D25" s="24"/>
      <c r="E25" s="25"/>
      <c r="F25" s="6">
        <f>ROUND(IF(C3&gt;2,F24+(C3-2)*0.2,F24),1)</f>
        <v>5.2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7" t="s">
        <v>30</v>
      </c>
      <c r="B27" s="1"/>
      <c r="C27" s="1" t="s">
        <v>31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/>
    <row r="229" spans="1:26" ht="15.75" customHeight="1" x14ac:dyDescent="0.3"/>
    <row r="230" spans="1:26" ht="15.75" customHeight="1" x14ac:dyDescent="0.3"/>
    <row r="231" spans="1:26" ht="15.75" customHeight="1" x14ac:dyDescent="0.3"/>
    <row r="232" spans="1:26" ht="15.75" customHeight="1" x14ac:dyDescent="0.3"/>
    <row r="233" spans="1:26" ht="15.75" customHeight="1" x14ac:dyDescent="0.3"/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1">
    <mergeCell ref="A23:B23"/>
    <mergeCell ref="A25:E25"/>
    <mergeCell ref="C3:C23"/>
    <mergeCell ref="A12:A17"/>
    <mergeCell ref="D12:D19"/>
    <mergeCell ref="A24:E2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8:B18"/>
    <mergeCell ref="F12:F17"/>
    <mergeCell ref="A19:B19"/>
    <mergeCell ref="A20:B20"/>
    <mergeCell ref="A21:B21"/>
    <mergeCell ref="A22:B22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психолог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Пользователь</cp:lastModifiedBy>
  <dcterms:created xsi:type="dcterms:W3CDTF">2024-11-08T04:48:48Z</dcterms:created>
  <dcterms:modified xsi:type="dcterms:W3CDTF">2025-04-09T18:56:51Z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b647d9c331874851826676e5d73386c0</vt:lpwstr>
  </property>
</Properties>
</file>